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7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<sst xmlns="http://schemas.openxmlformats.org/spreadsheetml/2006/main" count="56" uniqueCount="56">
  <si>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1)</t>
  </si>
  <si>
    <t>2)</t>
  </si>
  <si>
    <t>Απάντηση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</si>
  <si>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</si>
  <si>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</si>
  <si>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</si>
  <si>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</si>
  <si>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</si>
  <si>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</si>
  <si>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</si>
  <si>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</si>
  <si>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</si>
  <si>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</si>
  <si>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</si>
  <si>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</si>
  <si>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</si>
  <si>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</si>
  <si>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</si>
  <si>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</si>
  <si>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</si>
  <si>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</si>
  <si>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Ε  ρ  ώ  τ  η  σ  η</t>
  </si>
  <si>
    <t xml:space="preserve">Να γράφετε με ΚΕΦΑΛΑΙΑ τη λέξη που σας ζητείται, στο πεδίο Απάντηση.  Όταν τελειώνετε, να πατάτε ENTER. Προσοχή στην ορθογραφία. </t>
  </si>
  <si>
    <t>21)</t>
  </si>
  <si>
    <t>22)</t>
  </si>
  <si>
    <t>23)</t>
  </si>
  <si>
    <t>24)</t>
  </si>
  <si>
    <t>25)</t>
  </si>
  <si>
    <t>ΣΩΣΤΕΣ ΑΠΑΝΤΗΣΕΙΣ</t>
  </si>
  <si>
    <t>ΕΠΙΤΥΧΙΑ</t>
  </si>
  <si>
    <t xml:space="preserve">Ένα από τα βασικότερα αίτια του Β΄αποικισμού ήταν η ………… της καλλιεργήσιμης γης. </t>
  </si>
  <si>
    <t xml:space="preserve">Άλλο αίτιο ήταν οι …………………………… ανταγωνισμοί. </t>
  </si>
  <si>
    <t>Τρίτο αίτιο ήταν η ανάπτυξη του εμπορίου και της …………………………</t>
  </si>
  <si>
    <t xml:space="preserve">Έτσι ονομάζεται κάθε πόλη που ίδρυσε αποικίες. </t>
  </si>
  <si>
    <r>
      <t>ΑΡΧΑΪΚΑ ΧΡΟΝΙΑ</t>
    </r>
    <r>
      <rPr>
        <sz val="12"/>
        <rFont val="Comic Sans MS"/>
        <family val="4"/>
      </rPr>
      <t xml:space="preserve">                                                                                                                                                         </t>
    </r>
    <r>
      <rPr>
        <sz val="12"/>
        <color indexed="12"/>
        <rFont val="Comic Sans MS"/>
        <family val="4"/>
      </rPr>
      <t>(Β΄ΕΛΛΗΝΙΚΟΣ ΑΠΟΙΚΙΣΜΟΣ)</t>
    </r>
  </si>
  <si>
    <t>Αποτελέσματα της αποικιακής εξάπλωσης παρατηρήθηκαν και στον …………………… τομέα.</t>
  </si>
  <si>
    <t xml:space="preserve">Η νέα τάξη πολιτών διεκδίκησε πολιτικά …………………………… από τους ευγενείς. </t>
  </si>
  <si>
    <t xml:space="preserve">Κόπηκαν τα πρώτα ………………………… </t>
  </si>
  <si>
    <t xml:space="preserve">Χρησιμοποιήθηκαν ……………………………… στα βιοτεχνικά εργαστήρια. </t>
  </si>
  <si>
    <t>Στην Αίγυπτο ιδρύθηκε η εμπορική αποικία ………………………………</t>
  </si>
  <si>
    <t>Στη Γαλλία ιδρύθηκε η ……………………………</t>
  </si>
  <si>
    <t>Μια αποικία της Σπάρτης στην Κάτω Ιταλία ήταν ο ……………………………</t>
  </si>
  <si>
    <t>Η ……………… ήταν αποικία των Ευβοέων.</t>
  </si>
  <si>
    <t xml:space="preserve">Οι ……………………… ήταν αποικία των Κορινθίων στη Σικελία. </t>
  </si>
  <si>
    <t xml:space="preserve">Σημαντική αποικία των …………………… ήταν το Βυζάντιο. </t>
  </si>
  <si>
    <t xml:space="preserve">Οι ………………………… αποίκισαν όλες σχεδόν τις ακτές του Εύξεινου Πόντου. </t>
  </si>
  <si>
    <t>Ο αρχηγός της αποστολής που θα έφευγε για την ίδρυση αποικίας, λεγόταν …………………</t>
  </si>
  <si>
    <t xml:space="preserve">Η αποικία διατηρούσε στενούς …………………… με τη μητέρα-πόλη. </t>
  </si>
  <si>
    <t xml:space="preserve">Πολιτικά, η αποικία ήταν ένα τελείως ……………………………… κράτος. </t>
  </si>
  <si>
    <t>Ιδρύθηκαν αποικίες στις ανατολικές ακτές της Μεσογείου; Θα γράψετε ΝΑΙ ή ΟΧΙ.</t>
  </si>
  <si>
    <t>Σπουδαία αποικία των Χαλκιδέων ήταν η …………………………</t>
  </si>
  <si>
    <t>Πριν ιδρυθεί μια αποικία, ζητούσαν από κάποιο ………… να υποδείξει τον κατάλληλο τόπο.</t>
  </si>
  <si>
    <t>Η περιοχή του ……………………………  έδινε άφθονο χρυσό.</t>
  </si>
  <si>
    <t xml:space="preserve">Ένα από τα αποτελέσματα ήταν η …………………………… των πόλεων από τα προβλήματα. </t>
  </si>
  <si>
    <t>Οι άποικοι, πριν φύγουν, έπαιρναν από το βωμό της πόλης τους το …………… (2 λέξεις)</t>
  </si>
  <si>
    <t>Η περιοχή της Κάτω Ιταλίας και της Σικελίας ονομάστηκε ……………………………  (2 λέξεις)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</si>
</sst>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00000"/>
  </numFmts>
  <fonts count="14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2"/>
      <color indexed="12"/>
      <name val="Comic Sans MS"/>
      <family val="4"/>
    </font>
    <font>
      <b/>
      <sz val="11"/>
      <color indexed="53"/>
      <name val="Comic Sans MS"/>
      <family val="4"/>
    </font>
    <font>
      <sz val="20"/>
      <color indexed="20"/>
      <name val="Comic Sans MS"/>
      <family val="4"/>
    </font>
    <font>
      <b/>
      <sz val="10"/>
      <name val="Comic Sans MS"/>
      <family val="4"/>
    </font>
    <font>
      <sz val="12"/>
      <color indexed="9"/>
      <name val="Comic Sans MS"/>
      <family val="4"/>
    </font>
    <font>
      <sz val="14"/>
      <color indexed="9"/>
      <name val="Comic Sans MS"/>
      <family val="4"/>
    </font>
    <font>
      <sz val="12"/>
      <color indexed="13"/>
      <name val="Comic Sans MS"/>
      <family val="4"/>
    </font>
    <font>
      <sz val="14"/>
      <color indexed="13"/>
      <name val="Comic Sans MS"/>
      <family val="4"/>
    </font>
    <font>
      <sz val="12"/>
      <color indexed="11"/>
      <name val="Comic Sans MS"/>
      <family val="4"/>
    </font>
    <font>
      <sz val="14"/>
      <color indexed="53"/>
      <name val="Comic Sans MS"/>
      <family val="4"/>
    </font>
    <font>
      <b/>
      <sz val="11"/>
      <color indexed="17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3"/>
      </left>
      <right style="thin"/>
      <top style="thin">
        <color indexed="13"/>
      </top>
      <bottom style="thin">
        <color indexed="13"/>
      </bottom>
    </border>
    <border>
      <left style="thin"/>
      <right style="thin">
        <color indexed="13"/>
      </right>
      <top style="thin">
        <color indexed="13"/>
      </top>
      <bottom style="thin">
        <color indexed="13"/>
      </bottom>
    </border>
    <border>
      <left style="slantDashDot">
        <color indexed="51"/>
      </left>
      <right>
        <color indexed="63"/>
      </right>
      <top style="slantDashDot">
        <color indexed="51"/>
      </top>
      <bottom>
        <color indexed="63"/>
      </bottom>
    </border>
    <border>
      <left>
        <color indexed="63"/>
      </left>
      <right>
        <color indexed="63"/>
      </right>
      <top style="slantDashDot">
        <color indexed="51"/>
      </top>
      <bottom>
        <color indexed="63"/>
      </bottom>
    </border>
    <border>
      <left>
        <color indexed="63"/>
      </left>
      <right style="slantDashDot">
        <color indexed="51"/>
      </right>
      <top style="slantDashDot">
        <color indexed="51"/>
      </top>
      <bottom>
        <color indexed="63"/>
      </bottom>
    </border>
    <border>
      <left style="slantDashDot">
        <color indexed="51"/>
      </left>
      <right>
        <color indexed="63"/>
      </right>
      <top>
        <color indexed="63"/>
      </top>
      <bottom style="slantDashDot">
        <color indexed="51"/>
      </bottom>
    </border>
    <border>
      <left>
        <color indexed="63"/>
      </left>
      <right>
        <color indexed="63"/>
      </right>
      <top>
        <color indexed="63"/>
      </top>
      <bottom style="slantDashDot">
        <color indexed="51"/>
      </bottom>
    </border>
    <border>
      <left>
        <color indexed="63"/>
      </left>
      <right style="slantDashDot">
        <color indexed="51"/>
      </right>
      <top>
        <color indexed="63"/>
      </top>
      <bottom style="slantDashDot">
        <color indexed="51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6" fontId="2" fillId="0" borderId="0" xfId="0" applyNumberFormat="1" applyFont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2" fontId="2" fillId="2" borderId="0" xfId="0" applyNumberFormat="1" applyFont="1" applyFill="1" applyAlignment="1" applyProtection="1">
      <alignment horizontal="left"/>
      <protection hidden="1"/>
    </xf>
    <xf numFmtId="2" fontId="2" fillId="2" borderId="0" xfId="0" applyNumberFormat="1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10" fontId="7" fillId="5" borderId="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9" fillId="6" borderId="3" xfId="0" applyFont="1" applyFill="1" applyBorder="1" applyAlignment="1" applyProtection="1">
      <alignment horizontal="center"/>
      <protection hidden="1"/>
    </xf>
    <xf numFmtId="0" fontId="9" fillId="6" borderId="4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0" fillId="6" borderId="5" xfId="0" applyFont="1" applyFill="1" applyBorder="1" applyAlignment="1" applyProtection="1">
      <alignment horizontal="center" vertical="center" wrapText="1"/>
      <protection hidden="1"/>
    </xf>
    <xf numFmtId="0" fontId="10" fillId="6" borderId="6" xfId="0" applyFont="1" applyFill="1" applyBorder="1" applyAlignment="1" applyProtection="1">
      <alignment horizontal="center" vertical="center" wrapText="1"/>
      <protection hidden="1"/>
    </xf>
    <xf numFmtId="0" fontId="10" fillId="6" borderId="7" xfId="0" applyFont="1" applyFill="1" applyBorder="1" applyAlignment="1" applyProtection="1">
      <alignment horizontal="center" vertical="center" wrapText="1"/>
      <protection hidden="1"/>
    </xf>
    <xf numFmtId="0" fontId="10" fillId="6" borderId="8" xfId="0" applyFont="1" applyFill="1" applyBorder="1" applyAlignment="1" applyProtection="1">
      <alignment horizontal="center" vertical="center" wrapText="1"/>
      <protection hidden="1"/>
    </xf>
    <xf numFmtId="0" fontId="10" fillId="6" borderId="9" xfId="0" applyFont="1" applyFill="1" applyBorder="1" applyAlignment="1" applyProtection="1">
      <alignment horizontal="center" vertical="center" wrapText="1"/>
      <protection hidden="1"/>
    </xf>
    <xf numFmtId="0" fontId="10" fillId="6" borderId="10" xfId="0" applyFont="1" applyFill="1" applyBorder="1" applyAlignment="1" applyProtection="1">
      <alignment horizontal="center" vertical="center" wrapText="1"/>
      <protection hidden="1"/>
    </xf>
    <xf numFmtId="0" fontId="10" fillId="7" borderId="11" xfId="0" applyFont="1" applyFill="1" applyBorder="1" applyAlignment="1" applyProtection="1">
      <alignment horizontal="center"/>
      <protection hidden="1"/>
    </xf>
    <xf numFmtId="0" fontId="10" fillId="7" borderId="12" xfId="0" applyFont="1" applyFill="1" applyBorder="1" applyAlignment="1" applyProtection="1">
      <alignment horizontal="center"/>
      <protection hidden="1"/>
    </xf>
    <xf numFmtId="0" fontId="10" fillId="7" borderId="13" xfId="0" applyFont="1" applyFill="1" applyBorder="1" applyAlignment="1" applyProtection="1">
      <alignment horizontal="center"/>
      <protection hidden="1"/>
    </xf>
    <xf numFmtId="0" fontId="11" fillId="8" borderId="0" xfId="0" applyFont="1" applyFill="1" applyAlignment="1" applyProtection="1">
      <alignment/>
      <protection hidden="1"/>
    </xf>
    <xf numFmtId="0" fontId="12" fillId="9" borderId="14" xfId="0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9525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0"/>
          <a:ext cx="9525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F9" sqref="F9"/>
    </sheetView>
  </sheetViews>
  <sheetFormatPr defaultColWidth="9.140625" defaultRowHeight="12.75"/>
  <cols>
    <col min="1" max="1" width="5.00390625" style="5" bestFit="1" customWidth="1"/>
    <col min="2" max="2" width="58.8515625" style="5" bestFit="1" customWidth="1"/>
    <col min="3" max="3" width="10.7109375" style="5" bestFit="1" customWidth="1"/>
    <col min="4" max="4" width="19.00390625" style="5" customWidth="1"/>
    <col min="5" max="5" width="2.7109375" style="5" customWidth="1"/>
    <col min="6" max="6" width="24.8515625" style="5" bestFit="1" customWidth="1"/>
    <col min="7" max="7" width="9.7109375" style="5" bestFit="1" customWidth="1"/>
    <col min="8" max="8" width="12.00390625" style="5" bestFit="1" customWidth="1"/>
    <col min="9" max="9" width="10.7109375" style="5" customWidth="1"/>
    <col min="10" max="14" width="9.140625" style="5" customWidth="1"/>
    <col min="15" max="16384" width="9.140625" style="3" customWidth="1"/>
  </cols>
  <sheetData>
    <row r="1" spans="1:8" ht="19.5" customHeight="1">
      <c r="A1" s="20" t="s">
        <v>34</v>
      </c>
      <c r="B1" s="20"/>
      <c r="C1" s="20"/>
      <c r="D1" s="20"/>
      <c r="E1" s="20"/>
      <c r="F1" s="20"/>
      <c r="G1" s="20"/>
      <c r="H1" s="20"/>
    </row>
    <row r="2" spans="1:8" ht="19.5">
      <c r="A2" s="20"/>
      <c r="B2" s="20"/>
      <c r="C2" s="20"/>
      <c r="D2" s="20"/>
      <c r="E2" s="20"/>
      <c r="F2" s="20"/>
      <c r="G2" s="20"/>
      <c r="H2" s="20"/>
    </row>
    <row r="3" spans="1:8" ht="19.5">
      <c r="A3" s="20"/>
      <c r="B3" s="20"/>
      <c r="C3" s="20"/>
      <c r="D3" s="20"/>
      <c r="E3" s="20"/>
      <c r="F3" s="20"/>
      <c r="G3" s="20"/>
      <c r="H3" s="20"/>
    </row>
    <row r="4" spans="1:8" ht="15" customHeight="1" thickBot="1">
      <c r="A4" s="21"/>
      <c r="B4" s="21"/>
      <c r="C4" s="21"/>
      <c r="D4" s="21"/>
      <c r="E4" s="21"/>
      <c r="F4" s="21"/>
      <c r="G4" s="21"/>
      <c r="H4" s="21"/>
    </row>
    <row r="5" spans="1:14" ht="19.5" customHeight="1">
      <c r="A5" s="23" t="s">
        <v>22</v>
      </c>
      <c r="B5" s="24"/>
      <c r="C5" s="24"/>
      <c r="D5" s="24"/>
      <c r="E5" s="24"/>
      <c r="F5" s="24"/>
      <c r="G5" s="24"/>
      <c r="H5" s="25"/>
      <c r="I5" s="4"/>
      <c r="J5" s="4"/>
      <c r="K5" s="4"/>
      <c r="L5" s="2"/>
      <c r="M5" s="2"/>
      <c r="N5" s="2"/>
    </row>
    <row r="6" spans="1:8" ht="20.25" thickBot="1">
      <c r="A6" s="26"/>
      <c r="B6" s="27"/>
      <c r="C6" s="27"/>
      <c r="D6" s="27"/>
      <c r="E6" s="27"/>
      <c r="F6" s="27"/>
      <c r="G6" s="27"/>
      <c r="H6" s="28"/>
    </row>
    <row r="7" spans="1:8" ht="20.25" thickBot="1">
      <c r="A7" s="22"/>
      <c r="B7" s="22"/>
      <c r="C7" s="22"/>
      <c r="D7" s="22"/>
      <c r="E7" s="22"/>
      <c r="F7" s="22"/>
      <c r="G7" s="22"/>
      <c r="H7" s="22"/>
    </row>
    <row r="8" spans="1:10" ht="22.5" thickBot="1" thickTop="1">
      <c r="A8" s="29" t="s">
        <v>21</v>
      </c>
      <c r="B8" s="30"/>
      <c r="C8" s="30"/>
      <c r="D8" s="31"/>
      <c r="E8" s="7"/>
      <c r="F8" s="33" t="s">
        <v>2</v>
      </c>
      <c r="G8" s="21"/>
      <c r="H8" s="16"/>
      <c r="J8" s="6"/>
    </row>
    <row r="9" spans="1:11" ht="20.25" thickTop="1">
      <c r="A9" s="32" t="s">
        <v>0</v>
      </c>
      <c r="B9" s="34" t="s">
        <v>30</v>
      </c>
      <c r="C9" s="34"/>
      <c r="D9" s="34"/>
      <c r="E9" s="7"/>
      <c r="F9" s="1"/>
      <c r="G9" s="8">
        <f>IF(AND(F9="ΑΝΕΠΑΡΚΕΙΑ",COUNTA(F9)=1),"ΣΩΣΤΟ",IF(AND(F9&lt;&gt;"ΑΝΕΠΑΡΚΕΙΑ",COUNTA(F9)=1),"XM!!!",""))</f>
      </c>
      <c r="H9" s="9" t="str">
        <f>IF($G9="ΣΩΣΤΟ","4","0")</f>
        <v>0</v>
      </c>
      <c r="I9" s="6"/>
      <c r="J9" s="6"/>
      <c r="K9" s="6"/>
    </row>
    <row r="10" spans="1:11" ht="19.5">
      <c r="A10" s="32" t="s">
        <v>1</v>
      </c>
      <c r="B10" s="19" t="s">
        <v>31</v>
      </c>
      <c r="C10" s="19"/>
      <c r="D10" s="19"/>
      <c r="E10" s="10"/>
      <c r="F10" s="1"/>
      <c r="G10" s="8">
        <f>IF(AND(F10="ΠΟΛΙΤΙΚΟΙ",COUNTA(F10)=1),"ΣΩΣΤΟ",IF(AND(F10&lt;&gt;"ΠΟΛΙΤΙΚΟΙ",COUNTA(F10)=1),"XM!!!",""))</f>
      </c>
      <c r="H10" s="9" t="str">
        <f aca="true" t="shared" si="0" ref="H10:H33">IF($G10="ΣΩΣΤΟ","4","0")</f>
        <v>0</v>
      </c>
      <c r="I10" s="6"/>
      <c r="J10" s="6"/>
      <c r="K10" s="6"/>
    </row>
    <row r="11" spans="1:11" ht="19.5">
      <c r="A11" s="32" t="s">
        <v>3</v>
      </c>
      <c r="B11" s="34" t="s">
        <v>32</v>
      </c>
      <c r="C11" s="34"/>
      <c r="D11" s="34"/>
      <c r="E11" s="10"/>
      <c r="F11" s="1"/>
      <c r="G11" s="8">
        <f>IF(AND(F11="ΒΙΟΤΕΧΝΙΑΣ",COUNTA(F11)=1),"ΣΩΣΤΟ",IF(AND(F11&lt;&gt;"ΒΙΟΤΕΧΝΙΑΣ",COUNTA(F11)=1),"XM!!!",""))</f>
      </c>
      <c r="H11" s="9" t="str">
        <f t="shared" si="0"/>
        <v>0</v>
      </c>
      <c r="I11" s="6"/>
      <c r="J11" s="6"/>
      <c r="K11" s="6"/>
    </row>
    <row r="12" spans="1:11" ht="19.5">
      <c r="A12" s="32" t="s">
        <v>4</v>
      </c>
      <c r="B12" s="19" t="s">
        <v>33</v>
      </c>
      <c r="C12" s="19"/>
      <c r="D12" s="19"/>
      <c r="E12" s="11"/>
      <c r="F12" s="1"/>
      <c r="G12" s="8">
        <f>IF(AND(F12="ΜΗΤΡΟΠΟΛΗ",COUNTA(F12)=1),"ΣΩΣΤΟ",IF(AND(F12&lt;&gt;"ΜΗΤΡΟΠΟΛΗ",COUNTA(F12)=1),"XM!!!",""))</f>
      </c>
      <c r="H12" s="9" t="str">
        <f t="shared" si="0"/>
        <v>0</v>
      </c>
      <c r="I12" s="6"/>
      <c r="J12" s="6"/>
      <c r="K12" s="6"/>
    </row>
    <row r="13" spans="1:11" ht="19.5">
      <c r="A13" s="32" t="s">
        <v>5</v>
      </c>
      <c r="B13" s="34" t="s">
        <v>51</v>
      </c>
      <c r="C13" s="34"/>
      <c r="D13" s="34"/>
      <c r="E13" s="12"/>
      <c r="F13" s="1"/>
      <c r="G13" s="8">
        <f>IF(AND(F13="ΜΑΝΤΕΙΟ",COUNTA(F13)=1),"ΣΩΣΤΟ",IF(AND(F13&lt;&gt;"ΜΑΝΤΕΙΟ",COUNTA(F13)=1),"XM!!!",""))</f>
      </c>
      <c r="H13" s="9" t="str">
        <f t="shared" si="0"/>
        <v>0</v>
      </c>
      <c r="I13" s="6"/>
      <c r="J13" s="6"/>
      <c r="K13" s="6"/>
    </row>
    <row r="14" spans="1:11" ht="19.5">
      <c r="A14" s="32" t="s">
        <v>6</v>
      </c>
      <c r="B14" s="19" t="s">
        <v>54</v>
      </c>
      <c r="C14" s="19"/>
      <c r="D14" s="19"/>
      <c r="E14" s="13"/>
      <c r="F14" s="1"/>
      <c r="G14" s="8">
        <f>IF(AND(F14="ΙΕΡΟ ΠΥΡ",COUNTA(F14)=1),"ΣΩΣΤΟ",IF(AND(F14&lt;&gt;"ΙΕΡΟ ΠΥΡ",COUNTA(F14)=1),"XM!!!",""))</f>
      </c>
      <c r="H14" s="9" t="str">
        <f t="shared" si="0"/>
        <v>0</v>
      </c>
      <c r="I14" s="6"/>
      <c r="J14" s="6"/>
      <c r="K14" s="6"/>
    </row>
    <row r="15" spans="1:11" ht="19.5">
      <c r="A15" s="32" t="s">
        <v>7</v>
      </c>
      <c r="B15" s="34" t="s">
        <v>46</v>
      </c>
      <c r="C15" s="34"/>
      <c r="D15" s="34"/>
      <c r="E15" s="13"/>
      <c r="F15" s="1"/>
      <c r="G15" s="8">
        <f>IF(AND(F15="ΟΙΚΙΣΤΗΣ",COUNTA(F15)=1),"ΣΩΣΤΟ",IF(AND(F15&lt;&gt;"ΟΙΚΙΣΤΗΣ",COUNTA(F15)=1),"XM!!!",""))</f>
      </c>
      <c r="H15" s="9" t="str">
        <f t="shared" si="0"/>
        <v>0</v>
      </c>
      <c r="I15" s="6"/>
      <c r="J15" s="6"/>
      <c r="K15" s="6"/>
    </row>
    <row r="16" spans="1:11" ht="19.5">
      <c r="A16" s="32" t="s">
        <v>8</v>
      </c>
      <c r="B16" s="19" t="s">
        <v>47</v>
      </c>
      <c r="C16" s="19"/>
      <c r="D16" s="19"/>
      <c r="E16" s="13"/>
      <c r="F16" s="1"/>
      <c r="G16" s="8">
        <f>IF(AND(F16="ΔΕΣΜΟΥΣ",COUNTA(F16)=1),"ΣΩΣΤΟ",IF(AND(F16&lt;&gt;"ΔΕΣΜΟΥΣ",COUNTA(F16)=1),"XM!!!",""))</f>
      </c>
      <c r="H16" s="9" t="str">
        <f t="shared" si="0"/>
        <v>0</v>
      </c>
      <c r="I16" s="6"/>
      <c r="J16" s="6"/>
      <c r="K16" s="6"/>
    </row>
    <row r="17" spans="1:11" ht="19.5">
      <c r="A17" s="32" t="s">
        <v>9</v>
      </c>
      <c r="B17" s="34" t="s">
        <v>48</v>
      </c>
      <c r="C17" s="34"/>
      <c r="D17" s="34"/>
      <c r="E17" s="13"/>
      <c r="F17" s="1"/>
      <c r="G17" s="8">
        <f>IF(AND(F17="ΑΝΕΞΑΡΤΗΤΟ",COUNTA(F17)=1),"ΣΩΣΤΟ",IF(AND(F17&lt;&gt;"ΑΝΕΞΑΡΤΗΤΟ",COUNTA(F17)=1),"XM!!!",""))</f>
      </c>
      <c r="H17" s="9" t="str">
        <f t="shared" si="0"/>
        <v>0</v>
      </c>
      <c r="I17" s="6"/>
      <c r="J17" s="6"/>
      <c r="K17" s="6"/>
    </row>
    <row r="18" spans="1:11" ht="19.5">
      <c r="A18" s="32" t="s">
        <v>10</v>
      </c>
      <c r="B18" s="19" t="s">
        <v>49</v>
      </c>
      <c r="C18" s="19"/>
      <c r="D18" s="19"/>
      <c r="E18" s="13"/>
      <c r="F18" s="1"/>
      <c r="G18" s="8">
        <f>IF(AND(F18="ΟΧΙ",COUNTA(F18)=1),"ΣΩΣΤΟ",IF(AND(F18&lt;&gt;"ΟΧΙ",COUNTA(F18)=1),"XM!!!",""))</f>
      </c>
      <c r="H18" s="9" t="str">
        <f t="shared" si="0"/>
        <v>0</v>
      </c>
      <c r="I18" s="6"/>
      <c r="J18" s="6"/>
      <c r="K18" s="6"/>
    </row>
    <row r="19" spans="1:11" ht="19.5">
      <c r="A19" s="32" t="s">
        <v>11</v>
      </c>
      <c r="B19" s="34" t="s">
        <v>50</v>
      </c>
      <c r="C19" s="34"/>
      <c r="D19" s="34"/>
      <c r="E19" s="13"/>
      <c r="F19" s="1"/>
      <c r="G19" s="8">
        <f>IF(AND(F19="ΟΛΥΝΘΟΣ",COUNTA(F19)=1),"ΣΩΣΤΟ",IF(AND(F19&lt;&gt;"ΟΛΥΝΘΟΣ",COUNTA(F19)=1),"XM!!!",""))</f>
      </c>
      <c r="H19" s="9" t="str">
        <f t="shared" si="0"/>
        <v>0</v>
      </c>
      <c r="I19" s="6"/>
      <c r="J19" s="6"/>
      <c r="K19" s="6"/>
    </row>
    <row r="20" spans="1:11" ht="19.5">
      <c r="A20" s="32" t="s">
        <v>12</v>
      </c>
      <c r="B20" s="19" t="s">
        <v>52</v>
      </c>
      <c r="C20" s="19"/>
      <c r="D20" s="19"/>
      <c r="E20" s="13"/>
      <c r="F20" s="1"/>
      <c r="G20" s="8">
        <f>IF(AND(F20="ΠΑΓΓΑΙΟΥ",COUNTA(F20)=1),"ΣΩΣΤΟ",IF(AND(F20&lt;&gt;"ΠΑΓΓΑΙΟΥ",COUNTA(F20)=1),"XM!!!",""))</f>
      </c>
      <c r="H20" s="9" t="str">
        <f t="shared" si="0"/>
        <v>0</v>
      </c>
      <c r="I20" s="6"/>
      <c r="J20" s="6"/>
      <c r="K20" s="6"/>
    </row>
    <row r="21" spans="1:11" ht="19.5">
      <c r="A21" s="32" t="s">
        <v>13</v>
      </c>
      <c r="B21" s="34" t="s">
        <v>45</v>
      </c>
      <c r="C21" s="34"/>
      <c r="D21" s="34"/>
      <c r="E21" s="13"/>
      <c r="F21" s="1"/>
      <c r="G21" s="8">
        <f>IF(AND(F21="ΜΙΛΗΣΙΟΙ",COUNTA(F21)=1),"ΣΩΣΤΟ",IF(AND(F21&lt;&gt;"ΜΙΛΗΣΙΟΙ",COUNTA(F21)=1),"XM!!!",""))</f>
      </c>
      <c r="H21" s="9" t="str">
        <f t="shared" si="0"/>
        <v>0</v>
      </c>
      <c r="I21" s="6"/>
      <c r="J21" s="6"/>
      <c r="K21" s="6"/>
    </row>
    <row r="22" spans="1:11" ht="19.5">
      <c r="A22" s="32" t="s">
        <v>14</v>
      </c>
      <c r="B22" s="19" t="s">
        <v>44</v>
      </c>
      <c r="C22" s="19"/>
      <c r="D22" s="19"/>
      <c r="E22" s="13"/>
      <c r="F22" s="1"/>
      <c r="G22" s="8">
        <f>IF(AND(F22="ΜΕΓΑΡΕΩΝ",COUNTA(F22)=1),"ΣΩΣΤΟ",IF(AND(F22&lt;&gt;"ΜΕΓΑΡΕΩΝ",COUNTA(F22)=1),"XM!!!",""))</f>
      </c>
      <c r="H22" s="9" t="str">
        <f t="shared" si="0"/>
        <v>0</v>
      </c>
      <c r="I22" s="6"/>
      <c r="J22" s="6"/>
      <c r="K22" s="6"/>
    </row>
    <row r="23" spans="1:11" ht="19.5">
      <c r="A23" s="32" t="s">
        <v>15</v>
      </c>
      <c r="B23" s="34" t="s">
        <v>43</v>
      </c>
      <c r="C23" s="34"/>
      <c r="D23" s="34"/>
      <c r="E23" s="13"/>
      <c r="F23" s="1"/>
      <c r="G23" s="8">
        <f>IF(AND(F23="ΣΥΡΑΚΟΥΣΕΣ",COUNTA(F23)=1),"ΣΩΣΤΟ",IF(AND(F23&lt;&gt;"ΣΥΡΑΚΟΥΣΕΣ",COUNTA(F23)=1),"XM!!!",""))</f>
      </c>
      <c r="H23" s="9" t="str">
        <f t="shared" si="0"/>
        <v>0</v>
      </c>
      <c r="I23" s="6"/>
      <c r="J23" s="6"/>
      <c r="K23" s="6"/>
    </row>
    <row r="24" spans="1:11" ht="19.5">
      <c r="A24" s="32" t="s">
        <v>16</v>
      </c>
      <c r="B24" s="19" t="s">
        <v>42</v>
      </c>
      <c r="C24" s="19"/>
      <c r="D24" s="19"/>
      <c r="E24" s="13"/>
      <c r="F24" s="1"/>
      <c r="G24" s="8">
        <f>IF(AND(F24="ΚΥΜΗ",COUNTA(F24)=1),"ΣΩΣΤΟ",IF(AND(F24&lt;&gt;"ΚΥΜΗ",COUNTA(F24)=1),"XM!!!",""))</f>
      </c>
      <c r="H24" s="9" t="str">
        <f t="shared" si="0"/>
        <v>0</v>
      </c>
      <c r="I24" s="6"/>
      <c r="J24" s="6"/>
      <c r="K24" s="6"/>
    </row>
    <row r="25" spans="1:11" ht="19.5">
      <c r="A25" s="32" t="s">
        <v>17</v>
      </c>
      <c r="B25" s="34" t="s">
        <v>41</v>
      </c>
      <c r="C25" s="34"/>
      <c r="D25" s="34"/>
      <c r="E25" s="13"/>
      <c r="F25" s="1"/>
      <c r="G25" s="8">
        <f>IF(AND(F25="ΤΑΡΑΣ",COUNTA(F25)=1),"ΣΩΣΤΟ",IF(AND(F25&lt;&gt;"ΤΑΡΑΣ",COUNTA(F25)=1),"XM!!!",""))</f>
      </c>
      <c r="H25" s="9" t="str">
        <f t="shared" si="0"/>
        <v>0</v>
      </c>
      <c r="I25" s="6"/>
      <c r="J25" s="6"/>
      <c r="K25" s="6"/>
    </row>
    <row r="26" spans="1:11" ht="19.5">
      <c r="A26" s="32" t="s">
        <v>18</v>
      </c>
      <c r="B26" s="19" t="s">
        <v>55</v>
      </c>
      <c r="C26" s="19"/>
      <c r="D26" s="19"/>
      <c r="E26" s="13"/>
      <c r="F26" s="1"/>
      <c r="G26" s="8">
        <f>IF(AND(F26="ΜΕΓΑΛΗ ΕΛΛΑΔΑ",COUNTA(F26)=1),"ΣΩΣΤΟ",IF(AND(F26&lt;&gt;"ΜΕΓΑΛΗ ΕΛΛΑΔΑ",COUNTA(F26)=1),"XM!!!",""))</f>
      </c>
      <c r="H26" s="9" t="str">
        <f t="shared" si="0"/>
        <v>0</v>
      </c>
      <c r="I26" s="6"/>
      <c r="J26" s="6"/>
      <c r="K26" s="6"/>
    </row>
    <row r="27" spans="1:11" ht="19.5">
      <c r="A27" s="32" t="s">
        <v>19</v>
      </c>
      <c r="B27" s="34" t="s">
        <v>40</v>
      </c>
      <c r="C27" s="34"/>
      <c r="D27" s="34"/>
      <c r="E27" s="13"/>
      <c r="F27" s="1"/>
      <c r="G27" s="8">
        <f>IF(AND(F27="ΜΑΣΣΑΛΙΑ",COUNTA(F27)=1),"ΣΩΣΤΟ",IF(AND(F27&lt;&gt;"ΜΑΣΣΑΛΙΑ",COUNTA(F27)=1),"XM!!!",""))</f>
      </c>
      <c r="H27" s="9" t="str">
        <f t="shared" si="0"/>
        <v>0</v>
      </c>
      <c r="I27" s="6"/>
      <c r="J27" s="6"/>
      <c r="K27" s="6"/>
    </row>
    <row r="28" spans="1:11" ht="19.5">
      <c r="A28" s="32" t="s">
        <v>20</v>
      </c>
      <c r="B28" s="19" t="s">
        <v>39</v>
      </c>
      <c r="C28" s="19"/>
      <c r="D28" s="19"/>
      <c r="E28" s="13"/>
      <c r="F28" s="1"/>
      <c r="G28" s="8">
        <f>IF(AND(F28="ΝΑΥΚΡΑΤΗ",COUNTA(F28)=1),"ΣΩΣΤΟ",IF(AND(F28&lt;&gt;"ΝΑΥΚΡΑΤΗ",COUNTA(F28)=1),"XM!!!",""))</f>
      </c>
      <c r="H28" s="9" t="str">
        <f t="shared" si="0"/>
        <v>0</v>
      </c>
      <c r="I28" s="6"/>
      <c r="J28" s="6"/>
      <c r="K28" s="6"/>
    </row>
    <row r="29" spans="1:11" ht="19.5">
      <c r="A29" s="32" t="s">
        <v>23</v>
      </c>
      <c r="B29" s="34" t="s">
        <v>53</v>
      </c>
      <c r="C29" s="34"/>
      <c r="D29" s="34"/>
      <c r="E29" s="13"/>
      <c r="F29" s="1"/>
      <c r="G29" s="8">
        <f>IF(AND(F29="ΑΝΑΚΟΥΦΙΣΗ",COUNTA(F29)=1),"ΣΩΣΤΟ",IF(AND(F29&lt;&gt;"ΑΝΑΚΟΥΦΙΣΗ",COUNTA(F29)=1),"XM!!!",""))</f>
      </c>
      <c r="H29" s="9" t="str">
        <f t="shared" si="0"/>
        <v>0</v>
      </c>
      <c r="I29" s="6"/>
      <c r="J29" s="6"/>
      <c r="K29" s="6"/>
    </row>
    <row r="30" spans="1:8" ht="19.5">
      <c r="A30" s="32" t="s">
        <v>24</v>
      </c>
      <c r="B30" s="19" t="s">
        <v>38</v>
      </c>
      <c r="C30" s="19"/>
      <c r="D30" s="19"/>
      <c r="E30" s="7"/>
      <c r="F30" s="1"/>
      <c r="G30" s="8">
        <f>IF(AND(F30="ΔΟΥΛΟΙ",COUNTA(F30)=1),"ΣΩΣΤΟ",IF(AND(F30&lt;&gt;"ΔΟΥΛΟΙ",COUNTA(F30)=1),"XM!!!",""))</f>
      </c>
      <c r="H30" s="9" t="str">
        <f t="shared" si="0"/>
        <v>0</v>
      </c>
    </row>
    <row r="31" spans="1:8" ht="19.5">
      <c r="A31" s="32" t="s">
        <v>25</v>
      </c>
      <c r="B31" s="34" t="s">
        <v>37</v>
      </c>
      <c r="C31" s="34"/>
      <c r="D31" s="34"/>
      <c r="E31" s="7"/>
      <c r="F31" s="1"/>
      <c r="G31" s="8">
        <f>IF(AND(F31="ΝΟΜΙΣΜΑΤΑ",COUNTA(F31)=1),"ΣΩΣΤΟ",IF(AND(F31&lt;&gt;"ΝΟΜΙΣΜΑΤΑ",COUNTA(F31)=1),"XM!!!",""))</f>
      </c>
      <c r="H31" s="9" t="str">
        <f t="shared" si="0"/>
        <v>0</v>
      </c>
    </row>
    <row r="32" spans="1:8" ht="19.5">
      <c r="A32" s="32" t="s">
        <v>26</v>
      </c>
      <c r="B32" s="19" t="s">
        <v>36</v>
      </c>
      <c r="C32" s="19"/>
      <c r="D32" s="19"/>
      <c r="E32" s="7"/>
      <c r="F32" s="1"/>
      <c r="G32" s="8">
        <f>IF(AND(F32="ΔΙΚΑΙΩΜΑΤΑ",COUNTA(F32)=1),"ΣΩΣΤΟ",IF(AND(F32&lt;&gt;"ΔΙΚΑΙΩΜΑΤΑ",COUNTA(F32)=1),"XM!!!",""))</f>
      </c>
      <c r="H32" s="9" t="str">
        <f t="shared" si="0"/>
        <v>0</v>
      </c>
    </row>
    <row r="33" spans="1:8" ht="19.5">
      <c r="A33" s="32" t="s">
        <v>27</v>
      </c>
      <c r="B33" s="34" t="s">
        <v>35</v>
      </c>
      <c r="C33" s="34"/>
      <c r="D33" s="34"/>
      <c r="E33" s="7"/>
      <c r="F33" s="1"/>
      <c r="G33" s="8">
        <f>IF(AND(F33="ΠΟΛΙΤΙΣΤΙΚΟ",COUNTA(F33)=1),"ΣΩΣΤΟ",IF(AND(F33&lt;&gt;"ΠΟΛΙΤΙΣΤΙΚΟ",COUNTA(F33)=1),"XM!!!",""))</f>
      </c>
      <c r="H33" s="9" t="str">
        <f t="shared" si="0"/>
        <v>0</v>
      </c>
    </row>
    <row r="34" spans="6:8" ht="21">
      <c r="F34" s="17" t="s">
        <v>28</v>
      </c>
      <c r="G34" s="18"/>
      <c r="H34" s="14">
        <f>COUNTIF(B9:G33,"ΣΩΣΤΟ")</f>
        <v>0</v>
      </c>
    </row>
    <row r="35" spans="6:8" ht="19.5">
      <c r="F35" s="17" t="s">
        <v>29</v>
      </c>
      <c r="G35" s="18"/>
      <c r="H35" s="15">
        <f>H34/25</f>
        <v>0</v>
      </c>
    </row>
  </sheetData>
  <sheetProtection password="910F" sheet="1" objects="1" scenarios="1" selectLockedCells="1"/>
  <mergeCells count="33">
    <mergeCell ref="A4:H4"/>
    <mergeCell ref="B13:D13"/>
    <mergeCell ref="B12:D12"/>
    <mergeCell ref="B9:D9"/>
    <mergeCell ref="A5:H6"/>
    <mergeCell ref="B10:D10"/>
    <mergeCell ref="B11:D11"/>
    <mergeCell ref="A1:H3"/>
    <mergeCell ref="B25:D25"/>
    <mergeCell ref="B14:D14"/>
    <mergeCell ref="B15:D15"/>
    <mergeCell ref="B16:D16"/>
    <mergeCell ref="B17:D17"/>
    <mergeCell ref="B28:D28"/>
    <mergeCell ref="B18:D18"/>
    <mergeCell ref="B19:D19"/>
    <mergeCell ref="B20:D20"/>
    <mergeCell ref="B21:D21"/>
    <mergeCell ref="B22:D22"/>
    <mergeCell ref="B24:D24"/>
    <mergeCell ref="B23:D23"/>
    <mergeCell ref="B26:D26"/>
    <mergeCell ref="B27:D27"/>
    <mergeCell ref="F34:G34"/>
    <mergeCell ref="F35:G35"/>
    <mergeCell ref="B32:D32"/>
    <mergeCell ref="B29:D29"/>
    <mergeCell ref="B30:D30"/>
    <mergeCell ref="B31:D31"/>
    <mergeCell ref="B33:D33"/>
    <mergeCell ref="A7:H7"/>
    <mergeCell ref="A8:D8"/>
    <mergeCell ref="G8:H8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Β΄ Ελληνικός Αποικισμός</dc:title>
  <dc:subject/>
  <dc:creator>matoula</dc:creator>
  <cp:keywords/>
  <dc:description/>
  <cp:lastModifiedBy>user</cp:lastModifiedBy>
  <cp:lastPrinted>2005-10-21T16:56:16Z</cp:lastPrinted>
  <dcterms:created xsi:type="dcterms:W3CDTF">2005-10-18T21:02:59Z</dcterms:created>
  <dcterms:modified xsi:type="dcterms:W3CDTF">2005-10-21T17:55:10Z</dcterms:modified>
  <cp:category/>
  <cp:version/>
  <cp:contentType/>
  <cp:contentStatus/>
</cp:coreProperties>
</file>