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27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<sst xmlns="http://schemas.openxmlformats.org/spreadsheetml/2006/main" count="46" uniqueCount="46">
  <si>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1)</t>
  </si>
  <si>
    <t>2)</t>
  </si>
  <si>
    <t>Απάντηση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</si>
  <si>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</si>
  <si>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</si>
  <si>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</si>
  <si>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</si>
  <si>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</si>
  <si>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</si>
  <si>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</si>
  <si>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</si>
  <si>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</si>
  <si>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</si>
  <si>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</si>
  <si>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</si>
  <si>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</si>
  <si>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</si>
  <si>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</si>
  <si>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</si>
  <si>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</si>
  <si>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</si>
  <si>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Ε  ρ  ώ  τ  η  σ  η</t>
  </si>
  <si>
    <t xml:space="preserve">Να γράφετε με ΚΕΦΑΛΑΙΑ τη λέξη που σας ζητείται, στο πεδίο Απάντηση.  Όταν τελειώνετε, να πατάτε ENTER. Προσοχή στην ορθογραφία. </t>
  </si>
  <si>
    <t>ΣΩΣΤΕΣ ΑΠΑΝΤΗΣΕΙΣ</t>
  </si>
  <si>
    <t>Ε  Π  Ι  Τ  Υ  Χ  Ι  Α</t>
  </si>
  <si>
    <t>Μαζί με τους Σπαρτιάτες ονομάζονταν "Λακεδαιμόνιοι".</t>
  </si>
  <si>
    <t>Άλλη ονομασία των γνήσιων Σπαρτιατών.</t>
  </si>
  <si>
    <t>Οι δούλοι του Σπαρτιατικού κράτους.</t>
  </si>
  <si>
    <t xml:space="preserve">Δούλοι στους οποίους είχε δοθεί η ελευθερία, εξαιτίας της ανδρείας τους  στη μάχη. </t>
  </si>
  <si>
    <t>Οι πέντε κωμοπόλεις της Σπάρτης.</t>
  </si>
  <si>
    <t xml:space="preserve">Ο Λυκούργος πήρε από το μαντείο των Δελφών τη "μεγάλη ………………". </t>
  </si>
  <si>
    <t>Το αξίωμα των 2 βασιλιάδων ήταν ……………………</t>
  </si>
  <si>
    <t xml:space="preserve">Σώμα το οποίο αποτελούνταν από 30 μέλη. </t>
  </si>
  <si>
    <t xml:space="preserve">Η γενική συνέλευση των Σπαρτιατών πολιτών. </t>
  </si>
  <si>
    <t>Οι ελαφρά οπλισμένοι στρατιώτες.</t>
  </si>
  <si>
    <t>Ο πολίτης της Σπάρτης ήταν ένας …………………… σε όλη σχεδόν τη ζωή του.</t>
  </si>
  <si>
    <t>Ομάδα που συγκροτούσαν τα παιδιά της αρχαίας Σπάρτης.</t>
  </si>
  <si>
    <t>Σύντομος και περιεκτικός τρόπος έκφρασης.</t>
  </si>
  <si>
    <t>Το νόμισμα της Σπάρτης ήταν από …………………</t>
  </si>
  <si>
    <t>Υπήρχε μεγάλος …………………… προς τις γυναίκες.</t>
  </si>
  <si>
    <t>Η απομάκρυνση των ξένων από τη Σπάρτη.</t>
  </si>
  <si>
    <t>Η στρατιωτική δύναμη της Σπάρτης στηριζόταν στη ………………………</t>
  </si>
  <si>
    <t>Στην Πελοποννησιακή συμμαχία δεν ανήκε το ……………………</t>
  </si>
  <si>
    <t>Στους γνήσιους Σπαρτιάτες απαγορευόταν να ……………………</t>
  </si>
  <si>
    <t>Οι έφοροι ήταν στον αριθμό ………………</t>
  </si>
  <si>
    <t xml:space="preserve">ΑΡΧΑΪΚΑ ΧΡΟΝΙΑ  (ΤΟ ΚΡΑΤΟΣ ΤΗΣ ΣΠΑΡΤΗΣ)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</si>
</sst>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  <numFmt numFmtId="166" formatCode="00000"/>
  </numFmts>
  <fonts count="13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12"/>
      <color indexed="12"/>
      <name val="Comic Sans MS"/>
      <family val="4"/>
    </font>
    <font>
      <sz val="14"/>
      <color indexed="53"/>
      <name val="Comic Sans MS"/>
      <family val="4"/>
    </font>
    <font>
      <sz val="20"/>
      <color indexed="12"/>
      <name val="Comic Sans MS"/>
      <family val="4"/>
    </font>
    <font>
      <sz val="12"/>
      <color indexed="20"/>
      <name val="Comic Sans MS"/>
      <family val="4"/>
    </font>
    <font>
      <sz val="14"/>
      <color indexed="43"/>
      <name val="Comic Sans MS"/>
      <family val="4"/>
    </font>
    <font>
      <sz val="12"/>
      <color indexed="13"/>
      <name val="Comic Sans MS"/>
      <family val="4"/>
    </font>
    <font>
      <sz val="12"/>
      <color indexed="42"/>
      <name val="Comic Sans MS"/>
      <family val="4"/>
    </font>
    <font>
      <sz val="12"/>
      <color indexed="47"/>
      <name val="Comic Sans MS"/>
      <family val="4"/>
    </font>
    <font>
      <sz val="11"/>
      <color indexed="21"/>
      <name val="Comic Sans MS"/>
      <family val="4"/>
    </font>
    <font>
      <b/>
      <sz val="10"/>
      <color indexed="14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>
        <color indexed="63"/>
      </right>
      <top style="slantDashDot">
        <color indexed="12"/>
      </top>
      <bottom>
        <color indexed="63"/>
      </bottom>
    </border>
    <border>
      <left style="double">
        <color indexed="29"/>
      </left>
      <right>
        <color indexed="63"/>
      </right>
      <top>
        <color indexed="63"/>
      </top>
      <bottom>
        <color indexed="63"/>
      </bottom>
    </border>
    <border>
      <left style="slantDashDot">
        <color indexed="12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 style="slantDashDot">
        <color indexed="12"/>
      </right>
      <top style="slantDashDot">
        <color indexed="12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 style="slantDashDot">
        <color indexed="12"/>
      </right>
      <top>
        <color indexed="63"/>
      </top>
      <bottom style="slantDashDot">
        <color indexed="12"/>
      </bottom>
    </border>
    <border>
      <left style="double">
        <color indexed="29"/>
      </left>
      <right>
        <color indexed="63"/>
      </right>
      <top style="double">
        <color indexed="29"/>
      </top>
      <bottom style="double">
        <color indexed="29"/>
      </bottom>
    </border>
    <border>
      <left>
        <color indexed="63"/>
      </left>
      <right>
        <color indexed="63"/>
      </right>
      <top style="double">
        <color indexed="29"/>
      </top>
      <bottom style="double">
        <color indexed="29"/>
      </bottom>
    </border>
    <border>
      <left>
        <color indexed="63"/>
      </left>
      <right style="double">
        <color indexed="29"/>
      </right>
      <top style="double">
        <color indexed="29"/>
      </top>
      <bottom style="double">
        <color indexed="29"/>
      </bottom>
    </border>
    <border>
      <left style="double">
        <color indexed="29"/>
      </left>
      <right style="double">
        <color indexed="29"/>
      </right>
      <top style="double">
        <color indexed="29"/>
      </top>
      <bottom style="double">
        <color indexed="29"/>
      </bottom>
    </border>
    <border>
      <left>
        <color indexed="63"/>
      </left>
      <right>
        <color indexed="63"/>
      </right>
      <top style="double">
        <color indexed="29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66" fontId="2" fillId="0" borderId="1" xfId="0" applyNumberFormat="1" applyFont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left"/>
      <protection hidden="1"/>
    </xf>
    <xf numFmtId="2" fontId="2" fillId="2" borderId="0" xfId="0" applyNumberFormat="1" applyFont="1" applyFill="1" applyAlignment="1" applyProtection="1">
      <alignment horizontal="left"/>
      <protection hidden="1"/>
    </xf>
    <xf numFmtId="2" fontId="2" fillId="2" borderId="0" xfId="0" applyNumberFormat="1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/>
      <protection hidden="1"/>
    </xf>
    <xf numFmtId="0" fontId="7" fillId="3" borderId="10" xfId="0" applyFont="1" applyFill="1" applyBorder="1" applyAlignment="1" applyProtection="1">
      <alignment horizontal="center"/>
      <protection hidden="1"/>
    </xf>
    <xf numFmtId="0" fontId="7" fillId="3" borderId="11" xfId="0" applyFont="1" applyFill="1" applyBorder="1" applyAlignment="1" applyProtection="1">
      <alignment horizontal="center"/>
      <protection hidden="1"/>
    </xf>
    <xf numFmtId="0" fontId="7" fillId="3" borderId="12" xfId="0" applyFont="1" applyFill="1" applyBorder="1" applyAlignment="1" applyProtection="1">
      <alignment horizontal="center"/>
      <protection hidden="1"/>
    </xf>
    <xf numFmtId="0" fontId="9" fillId="4" borderId="0" xfId="0" applyFont="1" applyFill="1" applyAlignment="1" applyProtection="1">
      <alignment/>
      <protection hidden="1"/>
    </xf>
    <xf numFmtId="0" fontId="10" fillId="5" borderId="0" xfId="0" applyFont="1" applyFill="1" applyAlignment="1" applyProtection="1">
      <alignment horizontal="center"/>
      <protection hidden="1"/>
    </xf>
    <xf numFmtId="10" fontId="8" fillId="6" borderId="0" xfId="0" applyNumberFormat="1" applyFont="1" applyFill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90392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90392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F7" sqref="F7"/>
    </sheetView>
  </sheetViews>
  <sheetFormatPr defaultColWidth="9.140625" defaultRowHeight="12.75"/>
  <cols>
    <col min="1" max="1" width="5.00390625" style="5" bestFit="1" customWidth="1"/>
    <col min="2" max="2" width="58.8515625" style="5" bestFit="1" customWidth="1"/>
    <col min="3" max="3" width="10.7109375" style="5" bestFit="1" customWidth="1"/>
    <col min="4" max="4" width="12.28125" style="5" customWidth="1"/>
    <col min="5" max="5" width="2.7109375" style="5" customWidth="1"/>
    <col min="6" max="6" width="24.8515625" style="5" bestFit="1" customWidth="1"/>
    <col min="7" max="7" width="9.140625" style="5" customWidth="1"/>
    <col min="8" max="8" width="12.00390625" style="5" bestFit="1" customWidth="1"/>
    <col min="9" max="9" width="10.7109375" style="5" customWidth="1"/>
    <col min="10" max="14" width="9.140625" style="5" customWidth="1"/>
    <col min="15" max="16384" width="9.140625" style="3" customWidth="1"/>
  </cols>
  <sheetData>
    <row r="1" spans="1:14" ht="31.5">
      <c r="A1" s="19" t="s">
        <v>45</v>
      </c>
      <c r="B1" s="20"/>
      <c r="C1" s="20"/>
      <c r="D1" s="20"/>
      <c r="E1" s="20"/>
      <c r="F1" s="20"/>
      <c r="G1" s="20"/>
      <c r="H1" s="20"/>
      <c r="I1" s="2"/>
      <c r="J1" s="2"/>
      <c r="K1" s="2"/>
      <c r="L1" s="2"/>
      <c r="M1" s="2"/>
      <c r="N1" s="2"/>
    </row>
    <row r="2" spans="1:14" ht="20.25" thickBot="1">
      <c r="A2" s="13"/>
      <c r="B2" s="13"/>
      <c r="C2" s="13"/>
      <c r="D2" s="13"/>
      <c r="E2" s="13"/>
      <c r="F2" s="13"/>
      <c r="G2" s="13"/>
      <c r="H2" s="13"/>
      <c r="I2" s="4"/>
      <c r="J2" s="4"/>
      <c r="K2" s="4"/>
      <c r="L2" s="2"/>
      <c r="M2" s="2"/>
      <c r="N2" s="2"/>
    </row>
    <row r="3" spans="1:14" ht="19.5" customHeight="1">
      <c r="A3" s="21" t="s">
        <v>22</v>
      </c>
      <c r="B3" s="22"/>
      <c r="C3" s="22"/>
      <c r="D3" s="22"/>
      <c r="E3" s="22"/>
      <c r="F3" s="22"/>
      <c r="G3" s="22"/>
      <c r="H3" s="23"/>
      <c r="I3" s="4"/>
      <c r="J3" s="4"/>
      <c r="K3" s="4"/>
      <c r="L3" s="2"/>
      <c r="M3" s="2"/>
      <c r="N3" s="2"/>
    </row>
    <row r="4" spans="1:8" ht="20.25" thickBot="1">
      <c r="A4" s="24"/>
      <c r="B4" s="25"/>
      <c r="C4" s="25"/>
      <c r="D4" s="25"/>
      <c r="E4" s="25"/>
      <c r="F4" s="25"/>
      <c r="G4" s="25"/>
      <c r="H4" s="26"/>
    </row>
    <row r="5" spans="1:8" ht="20.25" thickBot="1">
      <c r="A5" s="16"/>
      <c r="B5" s="16"/>
      <c r="C5" s="16"/>
      <c r="D5" s="16"/>
      <c r="E5" s="16"/>
      <c r="F5" s="16"/>
      <c r="G5" s="16"/>
      <c r="H5" s="16"/>
    </row>
    <row r="6" spans="1:10" ht="22.5" thickBot="1" thickTop="1">
      <c r="A6" s="27" t="s">
        <v>21</v>
      </c>
      <c r="B6" s="28"/>
      <c r="C6" s="28"/>
      <c r="D6" s="29"/>
      <c r="E6" s="6"/>
      <c r="F6" s="30" t="s">
        <v>2</v>
      </c>
      <c r="G6" s="17"/>
      <c r="H6" s="18"/>
      <c r="J6" s="7"/>
    </row>
    <row r="7" spans="1:11" ht="21" thickBot="1" thickTop="1">
      <c r="A7" s="31" t="s">
        <v>0</v>
      </c>
      <c r="B7" s="34" t="s">
        <v>29</v>
      </c>
      <c r="C7" s="34"/>
      <c r="D7" s="34"/>
      <c r="E7" s="6"/>
      <c r="F7" s="1"/>
      <c r="G7" s="8">
        <f>IF(AND(F7="ΩΒΕΣ",COUNTA(F7)=1),"ΣΩΣΤΟ",IF(AND(F7&lt;&gt;"ΩΒΕΣ",COUNTA(F7)=1),"XM!!!",""))</f>
      </c>
      <c r="H7" s="35" t="str">
        <f>IF($G7="ΣΩΣΤΟ","5","0")</f>
        <v>0</v>
      </c>
      <c r="I7" s="7"/>
      <c r="J7" s="7"/>
      <c r="K7" s="7"/>
    </row>
    <row r="8" spans="1:11" ht="21" thickBot="1" thickTop="1">
      <c r="A8" s="31" t="s">
        <v>1</v>
      </c>
      <c r="B8" s="34" t="s">
        <v>26</v>
      </c>
      <c r="C8" s="34"/>
      <c r="D8" s="34"/>
      <c r="E8" s="9"/>
      <c r="F8" s="1"/>
      <c r="G8" s="8">
        <f>IF(AND(F8="ΟΜΟΙΟΙ",COUNTA(F8)=1),"ΣΩΣΤΟ",IF(AND(F8&lt;&gt;"ΟΜΟΙΟΙ",COUNTA(F8)=1),"XM!!!",""))</f>
      </c>
      <c r="H8" s="35" t="str">
        <f aca="true" t="shared" si="0" ref="H8:H26">IF($G8="ΣΩΣΤΟ","5","0")</f>
        <v>0</v>
      </c>
      <c r="I8" s="7"/>
      <c r="J8" s="7"/>
      <c r="K8" s="7"/>
    </row>
    <row r="9" spans="1:11" ht="21" thickBot="1" thickTop="1">
      <c r="A9" s="31" t="s">
        <v>3</v>
      </c>
      <c r="B9" s="34" t="s">
        <v>25</v>
      </c>
      <c r="C9" s="34"/>
      <c r="D9" s="34"/>
      <c r="E9" s="9"/>
      <c r="F9" s="1"/>
      <c r="G9" s="8">
        <f>IF(AND(F9="ΠΕΡΙΟΙΚΟΙ",COUNTA(F9)=1),"ΣΩΣΤΟ",IF(AND(F9&lt;&gt;"ΠΕΡΙΟΙΚΟΙ",COUNTA(F9)=1),"XM!!!",""))</f>
      </c>
      <c r="H9" s="35" t="str">
        <f t="shared" si="0"/>
        <v>0</v>
      </c>
      <c r="I9" s="7"/>
      <c r="J9" s="7"/>
      <c r="K9" s="7"/>
    </row>
    <row r="10" spans="1:11" ht="21" thickBot="1" thickTop="1">
      <c r="A10" s="31" t="s">
        <v>4</v>
      </c>
      <c r="B10" s="34" t="s">
        <v>27</v>
      </c>
      <c r="C10" s="34"/>
      <c r="D10" s="34"/>
      <c r="E10" s="10"/>
      <c r="F10" s="1"/>
      <c r="G10" s="8">
        <f>IF(AND(F10="ΕΙΛΩΤΕΣ",COUNTA(F10)=1),"ΣΩΣΤΟ",IF(AND(F10&lt;&gt;"ΕΙΛΩΤΕΣ",COUNTA(F10)=1),"XM!!!",""))</f>
      </c>
      <c r="H10" s="35" t="str">
        <f t="shared" si="0"/>
        <v>0</v>
      </c>
      <c r="I10" s="7"/>
      <c r="J10" s="7"/>
      <c r="K10" s="7"/>
    </row>
    <row r="11" spans="1:11" ht="21" thickBot="1" thickTop="1">
      <c r="A11" s="31" t="s">
        <v>5</v>
      </c>
      <c r="B11" s="34" t="s">
        <v>28</v>
      </c>
      <c r="C11" s="34"/>
      <c r="D11" s="34"/>
      <c r="E11" s="11"/>
      <c r="F11" s="1"/>
      <c r="G11" s="8">
        <f>IF(AND(F11="ΝΕΟΔΑΜΩΔΕΙΣ",COUNTA(F11)=1),"ΣΩΣΤΟ",IF(AND(F11&lt;&gt;"ΝΕΟΔΑΜΩΔΕΙΣ",COUNTA(F11)=1),"XM!!!",""))</f>
      </c>
      <c r="H11" s="35" t="str">
        <f t="shared" si="0"/>
        <v>0</v>
      </c>
      <c r="I11" s="7"/>
      <c r="J11" s="7"/>
      <c r="K11" s="7"/>
    </row>
    <row r="12" spans="1:11" ht="21" thickBot="1" thickTop="1">
      <c r="A12" s="31" t="s">
        <v>6</v>
      </c>
      <c r="B12" s="34" t="s">
        <v>34</v>
      </c>
      <c r="C12" s="34"/>
      <c r="D12" s="34"/>
      <c r="E12" s="12"/>
      <c r="F12" s="1"/>
      <c r="G12" s="8">
        <f>IF(AND(F12="ΨΙΛΟΙ",COUNTA(F12)=1),"ΣΩΣΤΟ",IF(AND(F12&lt;&gt;"ΨΙΛΟΙ",COUNTA(F12)=1),"XM!!!",""))</f>
      </c>
      <c r="H12" s="35" t="str">
        <f t="shared" si="0"/>
        <v>0</v>
      </c>
      <c r="I12" s="7"/>
      <c r="J12" s="7"/>
      <c r="K12" s="7"/>
    </row>
    <row r="13" spans="1:11" ht="21" thickBot="1" thickTop="1">
      <c r="A13" s="31" t="s">
        <v>7</v>
      </c>
      <c r="B13" s="34" t="s">
        <v>30</v>
      </c>
      <c r="C13" s="34"/>
      <c r="D13" s="34"/>
      <c r="E13" s="12"/>
      <c r="F13" s="1"/>
      <c r="G13" s="8">
        <f>IF(AND(F13="ΡΗΤΡΑ",COUNTA(F13)=1),"ΣΩΣΤΟ",IF(AND(F13&lt;&gt;"ΡΗΤΡΑ",COUNTA(F13)=1),"XM!!!",""))</f>
      </c>
      <c r="H13" s="35" t="str">
        <f t="shared" si="0"/>
        <v>0</v>
      </c>
      <c r="I13" s="7"/>
      <c r="J13" s="7"/>
      <c r="K13" s="7"/>
    </row>
    <row r="14" spans="1:11" ht="21" thickBot="1" thickTop="1">
      <c r="A14" s="31" t="s">
        <v>8</v>
      </c>
      <c r="B14" s="34" t="s">
        <v>31</v>
      </c>
      <c r="C14" s="34"/>
      <c r="D14" s="34"/>
      <c r="E14" s="12"/>
      <c r="F14" s="1"/>
      <c r="G14" s="8">
        <f>IF(AND(F14="ΚΛΗΡΟΝΟΜΙΚΟ",COUNTA(F14)=1),"ΣΩΣΤΟ",IF(AND(F14&lt;&gt;"ΚΛΗΡΟΝΟΜΙΚΟ",COUNTA(F14)=1),"XM!!!",""))</f>
      </c>
      <c r="H14" s="35" t="str">
        <f t="shared" si="0"/>
        <v>0</v>
      </c>
      <c r="I14" s="7"/>
      <c r="J14" s="7"/>
      <c r="K14" s="7"/>
    </row>
    <row r="15" spans="1:11" ht="21" thickBot="1" thickTop="1">
      <c r="A15" s="31" t="s">
        <v>9</v>
      </c>
      <c r="B15" s="34" t="s">
        <v>32</v>
      </c>
      <c r="C15" s="34"/>
      <c r="D15" s="34"/>
      <c r="E15" s="12"/>
      <c r="F15" s="1"/>
      <c r="G15" s="8">
        <f>IF(AND(F15="ΓΕΡΟΥΣΙΑ",COUNTA(F15)=1),"ΣΩΣΤΟ",IF(AND(F15&lt;&gt;"ΓΕΡΟΥΣΙΑ",COUNTA(F15)=1),"XM!!!",""))</f>
      </c>
      <c r="H15" s="35" t="str">
        <f t="shared" si="0"/>
        <v>0</v>
      </c>
      <c r="I15" s="7"/>
      <c r="J15" s="7"/>
      <c r="K15" s="7"/>
    </row>
    <row r="16" spans="1:11" ht="21" thickBot="1" thickTop="1">
      <c r="A16" s="31" t="s">
        <v>10</v>
      </c>
      <c r="B16" s="34" t="s">
        <v>33</v>
      </c>
      <c r="C16" s="34"/>
      <c r="D16" s="34"/>
      <c r="E16" s="12"/>
      <c r="F16" s="1"/>
      <c r="G16" s="8">
        <f>IF(AND(F16="ΑΠΕΛΛΑ",COUNTA(F16)=1),"ΣΩΣΤΟ",IF(AND(F16&lt;&gt;"ΑΠΕΛΛΑ",COUNTA(F16)=1),"XM!!!",""))</f>
      </c>
      <c r="H16" s="35" t="str">
        <f t="shared" si="0"/>
        <v>0</v>
      </c>
      <c r="I16" s="7"/>
      <c r="J16" s="7"/>
      <c r="K16" s="7"/>
    </row>
    <row r="17" spans="1:11" ht="21" thickBot="1" thickTop="1">
      <c r="A17" s="31" t="s">
        <v>11</v>
      </c>
      <c r="B17" s="34" t="s">
        <v>44</v>
      </c>
      <c r="C17" s="34"/>
      <c r="D17" s="34"/>
      <c r="E17" s="12"/>
      <c r="F17" s="1"/>
      <c r="G17" s="8">
        <f>IF(AND(F17="ΠΕΝΤΕ",COUNTA(F17)=1),"ΣΩΣΤΟ",IF(AND(F17&lt;&gt;"ΠΕΝΤΕ",COUNTA(F17)=1),"XM!!!",""))</f>
      </c>
      <c r="H17" s="35" t="str">
        <f t="shared" si="0"/>
        <v>0</v>
      </c>
      <c r="I17" s="7"/>
      <c r="J17" s="7"/>
      <c r="K17" s="7"/>
    </row>
    <row r="18" spans="1:11" ht="21" thickBot="1" thickTop="1">
      <c r="A18" s="31" t="s">
        <v>12</v>
      </c>
      <c r="B18" s="34" t="s">
        <v>35</v>
      </c>
      <c r="C18" s="34"/>
      <c r="D18" s="34"/>
      <c r="E18" s="12"/>
      <c r="F18" s="1"/>
      <c r="G18" s="8">
        <f>IF(AND(F18="ΣΤΡΑΤΙΩΤΗΣ",COUNTA(F18)=1),"ΣΩΣΤΟ",IF(AND(F18&lt;&gt;"ΣΤΡΑΤΙΩΤΗΣ",COUNTA(F18)=1),"XM!!!",""))</f>
      </c>
      <c r="H18" s="35" t="str">
        <f t="shared" si="0"/>
        <v>0</v>
      </c>
      <c r="I18" s="7"/>
      <c r="J18" s="7"/>
      <c r="K18" s="7"/>
    </row>
    <row r="19" spans="1:11" ht="21" thickBot="1" thickTop="1">
      <c r="A19" s="31" t="s">
        <v>13</v>
      </c>
      <c r="B19" s="34" t="s">
        <v>36</v>
      </c>
      <c r="C19" s="34"/>
      <c r="D19" s="34"/>
      <c r="E19" s="12"/>
      <c r="F19" s="1"/>
      <c r="G19" s="8">
        <f>IF(AND(F19="ΑΓΕΛΗ",COUNTA(F19)=1),"ΣΩΣΤΟ",IF(AND(F19&lt;&gt;"ΑΓΕΛΗ",COUNTA(F19)=1),"XM!!!",""))</f>
      </c>
      <c r="H19" s="35" t="str">
        <f t="shared" si="0"/>
        <v>0</v>
      </c>
      <c r="I19" s="7"/>
      <c r="J19" s="7"/>
      <c r="K19" s="7"/>
    </row>
    <row r="20" spans="1:11" ht="21" thickBot="1" thickTop="1">
      <c r="A20" s="31" t="s">
        <v>14</v>
      </c>
      <c r="B20" s="34" t="s">
        <v>37</v>
      </c>
      <c r="C20" s="34"/>
      <c r="D20" s="34"/>
      <c r="E20" s="12"/>
      <c r="F20" s="1"/>
      <c r="G20" s="8">
        <f>IF(AND(F20="ΛΑΚΩΝΙΣΜΟΣ",COUNTA(F20)=1),"ΣΩΣΤΟ",IF(AND(F20&lt;&gt;"ΛΑΚΩΝΙΣΜΟΣ",COUNTA(F20)=1),"XM!!!",""))</f>
      </c>
      <c r="H20" s="35" t="str">
        <f t="shared" si="0"/>
        <v>0</v>
      </c>
      <c r="I20" s="7"/>
      <c r="J20" s="7"/>
      <c r="K20" s="7"/>
    </row>
    <row r="21" spans="1:11" ht="21" thickBot="1" thickTop="1">
      <c r="A21" s="31" t="s">
        <v>15</v>
      </c>
      <c r="B21" s="34" t="s">
        <v>43</v>
      </c>
      <c r="C21" s="34"/>
      <c r="D21" s="34"/>
      <c r="E21" s="12"/>
      <c r="F21" s="1"/>
      <c r="G21" s="8">
        <f>IF(AND(F21="ΕΡΓΑΖΟΝΤΑΙ",COUNTA(F21)=1),"ΣΩΣΤΟ",IF(AND(F21&lt;&gt;"ΕΡΓΑΖΟΝΤΑΙ",COUNTA(F21)=1),"XM!!!",""))</f>
      </c>
      <c r="H21" s="35" t="str">
        <f t="shared" si="0"/>
        <v>0</v>
      </c>
      <c r="I21" s="7"/>
      <c r="J21" s="7"/>
      <c r="K21" s="7"/>
    </row>
    <row r="22" spans="1:11" ht="21" thickBot="1" thickTop="1">
      <c r="A22" s="31" t="s">
        <v>16</v>
      </c>
      <c r="B22" s="34" t="s">
        <v>38</v>
      </c>
      <c r="C22" s="34"/>
      <c r="D22" s="34"/>
      <c r="E22" s="12"/>
      <c r="F22" s="1"/>
      <c r="G22" s="8">
        <f>IF(AND(F22="ΣΙΔΕΡΟ",COUNTA(F22)=1),"ΣΩΣΤΟ",IF(AND(F22&lt;&gt;"ΣΙΔΕΡΟ",COUNTA(F22)=1),"XM!!!",""))</f>
      </c>
      <c r="H22" s="35" t="str">
        <f t="shared" si="0"/>
        <v>0</v>
      </c>
      <c r="I22" s="7"/>
      <c r="J22" s="7"/>
      <c r="K22" s="7"/>
    </row>
    <row r="23" spans="1:11" ht="21" thickBot="1" thickTop="1">
      <c r="A23" s="31" t="s">
        <v>17</v>
      </c>
      <c r="B23" s="34" t="s">
        <v>39</v>
      </c>
      <c r="C23" s="34"/>
      <c r="D23" s="34"/>
      <c r="E23" s="12"/>
      <c r="F23" s="1"/>
      <c r="G23" s="8">
        <f>IF(AND(F23="ΣΕΒΑΣΜΟΣ",COUNTA(F23)=1),"ΣΩΣΤΟ",IF(AND(F23&lt;&gt;"ΣΕΒΑΣΜΟΣ",COUNTA(F23)=1),"XM!!!",""))</f>
      </c>
      <c r="H23" s="35" t="str">
        <f t="shared" si="0"/>
        <v>0</v>
      </c>
      <c r="I23" s="7"/>
      <c r="J23" s="7"/>
      <c r="K23" s="7"/>
    </row>
    <row r="24" spans="1:11" ht="21" thickBot="1" thickTop="1">
      <c r="A24" s="31" t="s">
        <v>18</v>
      </c>
      <c r="B24" s="34" t="s">
        <v>40</v>
      </c>
      <c r="C24" s="34"/>
      <c r="D24" s="34"/>
      <c r="E24" s="12"/>
      <c r="F24" s="1"/>
      <c r="G24" s="8">
        <f>IF(AND(F24="ΞΕΝΗΛΑΣΙΑ",COUNTA(F24)=1),"ΣΩΣΤΟ",IF(AND(F24&lt;&gt;"ΞΕΝΗΛΑΣΙΑ",COUNTA(F24)=1),"XM!!!",""))</f>
      </c>
      <c r="H24" s="35" t="str">
        <f t="shared" si="0"/>
        <v>0</v>
      </c>
      <c r="I24" s="7"/>
      <c r="J24" s="7"/>
      <c r="K24" s="7"/>
    </row>
    <row r="25" spans="1:11" ht="21" thickBot="1" thickTop="1">
      <c r="A25" s="31" t="s">
        <v>19</v>
      </c>
      <c r="B25" s="34" t="s">
        <v>41</v>
      </c>
      <c r="C25" s="34"/>
      <c r="D25" s="34"/>
      <c r="E25" s="12"/>
      <c r="F25" s="1"/>
      <c r="G25" s="8">
        <f>IF(AND(F25="ΦΑΛΑΓΓΑ",COUNTA(F25)=1),"ΣΩΣΤΟ",IF(AND(F25&lt;&gt;"ΦΑΛΑΓΓΑ",COUNTA(F25)=1),"XM!!!",""))</f>
      </c>
      <c r="H25" s="35" t="str">
        <f t="shared" si="0"/>
        <v>0</v>
      </c>
      <c r="I25" s="7"/>
      <c r="J25" s="7"/>
      <c r="K25" s="7"/>
    </row>
    <row r="26" spans="1:11" ht="20.25" thickTop="1">
      <c r="A26" s="31" t="s">
        <v>20</v>
      </c>
      <c r="B26" s="34" t="s">
        <v>42</v>
      </c>
      <c r="C26" s="34"/>
      <c r="D26" s="34"/>
      <c r="E26" s="12"/>
      <c r="F26" s="1"/>
      <c r="G26" s="8">
        <f>IF(AND(F26="ΑΡΓΟΣ",COUNTA(F26)=1),"ΣΩΣΤΟ",IF(AND(F26&lt;&gt;"ΑΡΓΟΣ",COUNTA(F26)=1),"XM!!!",""))</f>
      </c>
      <c r="H26" s="35" t="str">
        <f t="shared" si="0"/>
        <v>0</v>
      </c>
      <c r="I26" s="7"/>
      <c r="J26" s="7"/>
      <c r="K26" s="7"/>
    </row>
    <row r="27" spans="2:11" ht="19.5">
      <c r="B27" s="15"/>
      <c r="C27" s="15"/>
      <c r="D27" s="15"/>
      <c r="E27" s="12"/>
      <c r="F27" s="14" t="s">
        <v>23</v>
      </c>
      <c r="G27" s="14"/>
      <c r="H27" s="32">
        <f>COUNTIF(B7:G26,"ΣΩΣΤΟ")</f>
        <v>0</v>
      </c>
      <c r="I27" s="7"/>
      <c r="J27" s="7"/>
      <c r="K27" s="7"/>
    </row>
    <row r="28" spans="2:8" ht="19.5">
      <c r="B28" s="18"/>
      <c r="C28" s="18"/>
      <c r="D28" s="18"/>
      <c r="E28" s="6"/>
      <c r="F28" s="14" t="s">
        <v>24</v>
      </c>
      <c r="G28" s="14"/>
      <c r="H28" s="33">
        <f>H27/20</f>
        <v>0</v>
      </c>
    </row>
  </sheetData>
  <sheetProtection password="910F" sheet="1" objects="1" scenarios="1" selectLockedCells="1"/>
  <mergeCells count="30">
    <mergeCell ref="B28:D28"/>
    <mergeCell ref="A1:H1"/>
    <mergeCell ref="B11:D11"/>
    <mergeCell ref="B12:D12"/>
    <mergeCell ref="B8:D8"/>
    <mergeCell ref="A3:H4"/>
    <mergeCell ref="B9:D9"/>
    <mergeCell ref="B10:D10"/>
    <mergeCell ref="B7:D7"/>
    <mergeCell ref="B23:D23"/>
    <mergeCell ref="B16:D16"/>
    <mergeCell ref="B17:D17"/>
    <mergeCell ref="B18:D18"/>
    <mergeCell ref="B19:D19"/>
    <mergeCell ref="B20:D20"/>
    <mergeCell ref="B21:D21"/>
    <mergeCell ref="B14:D14"/>
    <mergeCell ref="A5:H5"/>
    <mergeCell ref="B15:D15"/>
    <mergeCell ref="B22:D22"/>
    <mergeCell ref="G6:H6"/>
    <mergeCell ref="A2:H2"/>
    <mergeCell ref="F27:G27"/>
    <mergeCell ref="F28:G28"/>
    <mergeCell ref="A6:D6"/>
    <mergeCell ref="B27:D27"/>
    <mergeCell ref="B24:D24"/>
    <mergeCell ref="B25:D25"/>
    <mergeCell ref="B26:D26"/>
    <mergeCell ref="B13:D13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matoula</dc:creator>
  <cp:keywords/>
  <dc:description/>
  <cp:lastModifiedBy>user</cp:lastModifiedBy>
  <cp:lastPrinted>2005-10-22T15:24:00Z</cp:lastPrinted>
  <dcterms:created xsi:type="dcterms:W3CDTF">2005-10-18T21:02:59Z</dcterms:created>
  <dcterms:modified xsi:type="dcterms:W3CDTF">2005-10-22T15:24:35Z</dcterms:modified>
  <cp:category/>
  <cp:version/>
  <cp:contentType/>
  <cp:contentStatus/>
</cp:coreProperties>
</file>